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770" activeTab="0"/>
  </bookViews>
  <sheets>
    <sheet name="Umsatz" sheetId="1" r:id="rId1"/>
    <sheet name="Umsatz (2)" sheetId="2" r:id="rId2"/>
    <sheet name="Skirennen" sheetId="3" r:id="rId3"/>
    <sheet name="Skirennen (2)" sheetId="4" r:id="rId4"/>
    <sheet name="Stadteinkauf" sheetId="5" r:id="rId5"/>
    <sheet name="Liste" sheetId="6" r:id="rId6"/>
    <sheet name="Pivot-Tabelle1" sheetId="7" r:id="rId7"/>
    <sheet name="Pivot-Tabelle 2" sheetId="8" r:id="rId8"/>
  </sheets>
  <externalReferences>
    <externalReference r:id="rId12"/>
  </externalReferences>
  <definedNames/>
  <calcPr fullCalcOnLoad="1"/>
  <pivotCaches>
    <pivotCache cacheId="1" r:id="rId9"/>
  </pivotCaches>
</workbook>
</file>

<file path=xl/sharedStrings.xml><?xml version="1.0" encoding="utf-8"?>
<sst xmlns="http://schemas.openxmlformats.org/spreadsheetml/2006/main" count="157" uniqueCount="64">
  <si>
    <t>Umsatz im ersten Halbjahr 2010</t>
  </si>
  <si>
    <t>Verkäufer 1</t>
  </si>
  <si>
    <t>Monatsumsatz</t>
  </si>
  <si>
    <t>Gesamt</t>
  </si>
  <si>
    <t>Mittelwerte</t>
  </si>
  <si>
    <t>Verkäufer 2</t>
  </si>
  <si>
    <t>Verkäufer 3</t>
  </si>
  <si>
    <t>Skirennen - SV Fortuna</t>
  </si>
  <si>
    <t>Rennzeiten</t>
  </si>
  <si>
    <t>Uhr A</t>
  </si>
  <si>
    <t>Mittelwert</t>
  </si>
  <si>
    <t>mittlere Geschwindigkeit</t>
  </si>
  <si>
    <t>Christl</t>
  </si>
  <si>
    <t>Franz</t>
  </si>
  <si>
    <t>Bärbel</t>
  </si>
  <si>
    <t>Toni</t>
  </si>
  <si>
    <t>Streckenlänge</t>
  </si>
  <si>
    <t>Tagesschnellster</t>
  </si>
  <si>
    <t>"Rennschnecke"</t>
  </si>
  <si>
    <t>Meßfehler</t>
  </si>
  <si>
    <t>Uhr B</t>
  </si>
  <si>
    <t>Uhr C</t>
  </si>
  <si>
    <t>Summe der
Abweichungen</t>
  </si>
  <si>
    <t>Stadteinkauf</t>
  </si>
  <si>
    <t>Name</t>
  </si>
  <si>
    <t>Einzel-Preis</t>
  </si>
  <si>
    <t>Anzahl</t>
  </si>
  <si>
    <t>Gesamt-Summe</t>
  </si>
  <si>
    <t>Geschäft</t>
  </si>
  <si>
    <t>Gesichtswasser</t>
  </si>
  <si>
    <t>Schlecker</t>
  </si>
  <si>
    <t>Pizza Salami</t>
  </si>
  <si>
    <t>Norma</t>
  </si>
  <si>
    <t>Hänchenbrustfilet</t>
  </si>
  <si>
    <t>Thunfisch</t>
  </si>
  <si>
    <t>Rewe</t>
  </si>
  <si>
    <t>Eistee</t>
  </si>
  <si>
    <t>Netto</t>
  </si>
  <si>
    <t>Nussknacker</t>
  </si>
  <si>
    <t>Aldi</t>
  </si>
  <si>
    <t>Sahne</t>
  </si>
  <si>
    <t>Papirika-Sahnesoße</t>
  </si>
  <si>
    <t>Aktueller Kontostand</t>
  </si>
  <si>
    <t>Artikel-Nr.</t>
  </si>
  <si>
    <t>Artikel</t>
  </si>
  <si>
    <t>Liste zum Einkaufen sowie für die Abrechnung</t>
  </si>
  <si>
    <t>Stückzahl</t>
  </si>
  <si>
    <t>Fritz</t>
  </si>
  <si>
    <t>Ursula</t>
  </si>
  <si>
    <t>Martin</t>
  </si>
  <si>
    <t>Emanuel</t>
  </si>
  <si>
    <t>Martina</t>
  </si>
  <si>
    <t>Sandra</t>
  </si>
  <si>
    <t>Stefan</t>
  </si>
  <si>
    <t>Veronika</t>
  </si>
  <si>
    <t>Thomas</t>
  </si>
  <si>
    <t>Zeilenbeschriftungen</t>
  </si>
  <si>
    <t>Gesamtergebnis</t>
  </si>
  <si>
    <t>Werte</t>
  </si>
  <si>
    <t>Summe von Stückzahl</t>
  </si>
  <si>
    <t>Gesamtpreis</t>
  </si>
  <si>
    <t>Summe von Gesamtpreis</t>
  </si>
  <si>
    <t>Liste zum Einkaufen</t>
  </si>
  <si>
    <t>Abrechnung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</si>
</sst>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s&quot;"/>
    <numFmt numFmtId="165" formatCode="General\ &quot;km&quot;"/>
    <numFmt numFmtId="166" formatCode="0.00\ &quot;km/h&quot;"/>
    <numFmt numFmtId="167" formatCode="0\ &quot;km/h&quot;"/>
    <numFmt numFmtId="168" formatCode="0.000\ &quot;s&quot;"/>
    <numFmt numFmtId="169" formatCode="#,##0.00\ &quot;€&quot;"/>
  </numFmts>
  <fonts count="24"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sz val="2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2" applyNumberFormat="0" applyAlignment="0" applyProtection="0"/>
    <xf numFmtId="0" fontId="4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8" fillId="9" borderId="0">
      <alignment horizontal="center"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41">
    <xf numFmtId="0" fontId="0" fillId="0" borderId="0" xfId="0" applyAlignment="1">
      <alignment/>
    </xf>
    <xf numFmtId="44" fontId="0" fillId="0" borderId="0" xfId="58" applyFont="1" applyAlignment="1">
      <alignment/>
    </xf>
    <xf numFmtId="0" fontId="5" fillId="17" borderId="0" xfId="34" applyAlignment="1">
      <alignment/>
    </xf>
    <xf numFmtId="0" fontId="1" fillId="0" borderId="0" xfId="56" applyAlignment="1">
      <alignment/>
    </xf>
    <xf numFmtId="17" fontId="1" fillId="0" borderId="0" xfId="56" applyNumberFormat="1" applyAlignment="1">
      <alignment/>
    </xf>
    <xf numFmtId="44" fontId="0" fillId="8" borderId="0" xfId="25" applyNumberFormat="1" applyAlignment="1">
      <alignment/>
    </xf>
    <xf numFmtId="44" fontId="4" fillId="8" borderId="3" xfId="44" applyNumberFormat="1" applyFill="1" applyAlignment="1">
      <alignment/>
    </xf>
    <xf numFmtId="0" fontId="2" fillId="7" borderId="2" xfId="43" applyAlignment="1">
      <alignment/>
    </xf>
    <xf numFmtId="164" fontId="0" fillId="0" borderId="0" xfId="0" applyNumberFormat="1" applyAlignment="1">
      <alignment horizontal="left"/>
    </xf>
    <xf numFmtId="164" fontId="3" fillId="20" borderId="2" xfId="40" applyNumberFormat="1" applyAlignment="1">
      <alignment horizontal="left"/>
    </xf>
    <xf numFmtId="166" fontId="3" fillId="20" borderId="2" xfId="40" applyNumberFormat="1" applyAlignment="1">
      <alignment/>
    </xf>
    <xf numFmtId="168" fontId="3" fillId="20" borderId="2" xfId="40" applyNumberFormat="1" applyAlignment="1">
      <alignment horizontal="right"/>
    </xf>
    <xf numFmtId="168" fontId="3" fillId="20" borderId="10" xfId="40" applyNumberFormat="1" applyBorder="1" applyAlignment="1">
      <alignment horizontal="right"/>
    </xf>
    <xf numFmtId="0" fontId="0" fillId="0" borderId="11" xfId="0" applyBorder="1" applyAlignment="1">
      <alignment wrapText="1"/>
    </xf>
    <xf numFmtId="168" fontId="3" fillId="20" borderId="12" xfId="40" applyNumberFormat="1" applyBorder="1" applyAlignment="1">
      <alignment horizontal="right"/>
    </xf>
    <xf numFmtId="168" fontId="3" fillId="20" borderId="13" xfId="40" applyNumberFormat="1" applyBorder="1" applyAlignment="1">
      <alignment horizontal="right"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7" fontId="3" fillId="20" borderId="17" xfId="40" applyNumberFormat="1" applyBorder="1" applyAlignment="1">
      <alignment/>
    </xf>
    <xf numFmtId="0" fontId="0" fillId="0" borderId="18" xfId="0" applyBorder="1" applyAlignment="1">
      <alignment/>
    </xf>
    <xf numFmtId="167" fontId="3" fillId="20" borderId="19" xfId="40" applyNumberFormat="1" applyBorder="1" applyAlignment="1">
      <alignment/>
    </xf>
    <xf numFmtId="0" fontId="0" fillId="9" borderId="20" xfId="22" applyBorder="1" applyAlignment="1">
      <alignment/>
    </xf>
    <xf numFmtId="44" fontId="0" fillId="0" borderId="21" xfId="58" applyFont="1" applyBorder="1" applyAlignment="1">
      <alignment/>
    </xf>
    <xf numFmtId="0" fontId="0" fillId="9" borderId="22" xfId="22" applyBorder="1" applyAlignment="1" applyProtection="1">
      <alignment/>
      <protection locked="0"/>
    </xf>
    <xf numFmtId="0" fontId="0" fillId="9" borderId="23" xfId="22" applyBorder="1" applyAlignment="1" applyProtection="1">
      <alignment/>
      <protection locked="0"/>
    </xf>
    <xf numFmtId="0" fontId="0" fillId="9" borderId="24" xfId="22" applyBorder="1" applyAlignment="1" applyProtection="1">
      <alignment/>
      <protection locked="0"/>
    </xf>
    <xf numFmtId="44" fontId="0" fillId="9" borderId="25" xfId="58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51" applyFill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16" borderId="0" xfId="33" applyFont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il 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fgColor rgb="FFFF3300"/>
          <bgColor rgb="FFFF0000"/>
        </patternFill>
      </fill>
      <border>
        <left/>
        <right/>
        <top/>
        <bottom/>
      </border>
    </dxf>
    <dxf>
      <fill>
        <patternFill>
          <bgColor theme="5" tint="0.3999499976634979"/>
        </patternFill>
      </fill>
      <border>
        <left style="thin"/>
        <right style="thin"/>
        <top style="thin"/>
        <bottom style="thin"/>
      </border>
    </dxf>
    <dxf>
      <numFmt numFmtId="169" formatCode="#,##0.00\ &quot;€&quot;"/>
      <border/>
    </dxf>
    <dxf>
      <fill>
        <patternFill>
          <bgColor theme="5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fgColor rgb="FFFF3300"/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275"/>
          <c:y val="0.04"/>
          <c:w val="0.73025"/>
          <c:h val="0.91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Umsatz!$B$3:$D$3</c:f>
              <c:strCache>
                <c:ptCount val="3"/>
                <c:pt idx="0">
                  <c:v>Verkäufer 1</c:v>
                </c:pt>
                <c:pt idx="1">
                  <c:v>Verkäufer 2</c:v>
                </c:pt>
                <c:pt idx="2">
                  <c:v>Verkäufer 3</c:v>
                </c:pt>
              </c:strCache>
            </c:strRef>
          </c:cat>
          <c:val>
            <c:numRef>
              <c:f>Umsatz!$B$10:$D$10</c:f>
              <c:numCache>
                <c:ptCount val="3"/>
                <c:pt idx="0">
                  <c:v>176583</c:v>
                </c:pt>
                <c:pt idx="1">
                  <c:v>31926</c:v>
                </c:pt>
                <c:pt idx="2">
                  <c:v>34546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5"/>
          <c:y val="0.3445"/>
          <c:w val="0.20525"/>
          <c:h val="0.29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19050</xdr:rowOff>
    </xdr:from>
    <xdr:to>
      <xdr:col>4</xdr:col>
      <xdr:colOff>923925</xdr:colOff>
      <xdr:row>25</xdr:row>
      <xdr:rowOff>114300</xdr:rowOff>
    </xdr:to>
    <xdr:graphicFrame>
      <xdr:nvGraphicFramePr>
        <xdr:cNvPr id="1" name="Diagramm 2"/>
        <xdr:cNvGraphicFramePr/>
      </xdr:nvGraphicFramePr>
      <xdr:xfrm>
        <a:off x="57150" y="2676525"/>
        <a:ext cx="41243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_FrangosA\Schule0510Parsberg\Computerkurs\Excel%202007\Rechnung%20sicher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satz"/>
      <sheetName val="Skirennen"/>
      <sheetName val="Stadteinkauf"/>
      <sheetName val="Abrechnung"/>
    </sheetNames>
    <sheetDataSet>
      <sheetData sheetId="2">
        <row r="22">
          <cell r="A22">
            <v>10</v>
          </cell>
          <cell r="B22" t="str">
            <v>Gesichtswasser</v>
          </cell>
          <cell r="C22" t="str">
            <v>Schlecker</v>
          </cell>
          <cell r="D22">
            <v>1.7</v>
          </cell>
        </row>
        <row r="23">
          <cell r="A23">
            <v>20</v>
          </cell>
          <cell r="B23" t="str">
            <v>Pizza Salami</v>
          </cell>
          <cell r="C23" t="str">
            <v>Norma</v>
          </cell>
          <cell r="D23">
            <v>1.99</v>
          </cell>
        </row>
        <row r="24">
          <cell r="A24">
            <v>21</v>
          </cell>
          <cell r="B24" t="str">
            <v>Hänchenbrustfilet</v>
          </cell>
          <cell r="C24" t="str">
            <v>Norma</v>
          </cell>
          <cell r="D24">
            <v>2.19</v>
          </cell>
        </row>
        <row r="25">
          <cell r="A25">
            <v>22</v>
          </cell>
          <cell r="B25" t="str">
            <v>Thunfisch</v>
          </cell>
          <cell r="C25" t="str">
            <v>Rewe</v>
          </cell>
          <cell r="D25">
            <v>0.59</v>
          </cell>
        </row>
        <row r="26">
          <cell r="A26">
            <v>30</v>
          </cell>
          <cell r="B26" t="str">
            <v>Eistee</v>
          </cell>
          <cell r="C26" t="str">
            <v>Netto</v>
          </cell>
          <cell r="D26">
            <v>0.45</v>
          </cell>
        </row>
        <row r="27">
          <cell r="A27">
            <v>31</v>
          </cell>
          <cell r="B27" t="str">
            <v>Nussknacker</v>
          </cell>
          <cell r="C27" t="str">
            <v>Aldi</v>
          </cell>
          <cell r="D27">
            <v>0.55</v>
          </cell>
        </row>
        <row r="28">
          <cell r="A28">
            <v>40</v>
          </cell>
          <cell r="B28" t="str">
            <v>Sahne</v>
          </cell>
          <cell r="C28" t="str">
            <v>Rewe</v>
          </cell>
          <cell r="D28">
            <v>0.37</v>
          </cell>
        </row>
        <row r="29">
          <cell r="A29">
            <v>41</v>
          </cell>
          <cell r="B29" t="str">
            <v>Papirika-Sahnesoße</v>
          </cell>
          <cell r="C29" t="str">
            <v>Aldi</v>
          </cell>
          <cell r="D29">
            <v>0.44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G28" sheet="Liste"/>
  </cacheSource>
  <cacheFields count="7">
    <cacheField name="Artikel-Nr.">
      <sharedItems containsSemiMixedTypes="0" containsString="0" containsMixedTypes="0" containsNumber="1" containsInteger="1"/>
    </cacheField>
    <cacheField name="Artikel">
      <sharedItems containsMixedTypes="0" count="8">
        <s v="Gesichtswasser"/>
        <s v="Thunfisch"/>
        <s v="Eistee"/>
        <s v="Pizza Salami"/>
        <s v="Hänchenbrustfilet"/>
        <s v="Nussknacker"/>
        <s v="Sahne"/>
        <s v="Papirika-Sahnesoße"/>
      </sharedItems>
    </cacheField>
    <cacheField name="St?ckzahl">
      <sharedItems containsSemiMixedTypes="0" containsString="0" containsMixedTypes="0" containsNumber="1" containsInteger="1"/>
    </cacheField>
    <cacheField name="Einzel-Preis">
      <sharedItems containsSemiMixedTypes="0" containsString="0" containsMixedTypes="0" containsNumber="1" count="8">
        <n v="1.7"/>
        <n v="0.59"/>
        <n v="0.45"/>
        <n v="1.99"/>
        <n v="2.19"/>
        <n v="0.55"/>
        <n v="0.37"/>
        <n v="0.44"/>
      </sharedItems>
    </cacheField>
    <cacheField name="Gesamtpreis">
      <sharedItems containsSemiMixedTypes="0" containsString="0" containsMixedTypes="0" containsNumber="1"/>
    </cacheField>
    <cacheField name="Gesch?ft">
      <sharedItems containsMixedTypes="0" count="5">
        <s v="Schlecker"/>
        <s v="Rewe"/>
        <s v="Netto"/>
        <s v="Norma"/>
        <s v="Aldi"/>
      </sharedItems>
    </cacheField>
    <cacheField name="Name">
      <sharedItems containsMixedTypes="0" count="9">
        <s v="Fritz"/>
        <s v="Ursula"/>
        <s v="Martin"/>
        <s v="Emanuel"/>
        <s v="Martina"/>
        <s v="Sandra"/>
        <s v="Stefan"/>
        <s v="Veronika"/>
        <s v="Thoma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Werte" showMissing="1" preserveFormatting="1" useAutoFormatting="1" itemPrintTitles="1" compactData="0" updatedVersion="2" indent="0" showMemberPropertyTips="1">
  <location ref="A3:C21" firstHeaderRow="1" firstDataRow="2" firstDataCol="1"/>
  <pivotFields count="7">
    <pivotField compact="0" showAll="0"/>
    <pivotField axis="axisRow" compact="0" showAll="0">
      <items count="9">
        <item x="2"/>
        <item x="0"/>
        <item x="4"/>
        <item x="5"/>
        <item x="7"/>
        <item x="3"/>
        <item x="6"/>
        <item x="1"/>
        <item t="default"/>
      </items>
    </pivotField>
    <pivotField dataField="1" compact="0" showAll="0"/>
    <pivotField compact="0" showAll="0" numFmtId="44"/>
    <pivotField dataField="1" compact="0" showAll="0" numFmtId="44"/>
    <pivotField axis="axisRow" compact="0" showAll="0">
      <items count="6">
        <item x="4"/>
        <item x="2"/>
        <item x="3"/>
        <item x="1"/>
        <item x="0"/>
        <item t="default"/>
      </items>
    </pivotField>
    <pivotField compact="0" showAll="0"/>
  </pivotFields>
  <rowFields count="2">
    <field x="1"/>
    <field x="5"/>
  </rowFields>
  <rowItems count="17">
    <i>
      <x/>
    </i>
    <i r="1">
      <x v="1"/>
    </i>
    <i>
      <x v="1"/>
    </i>
    <i r="1">
      <x v="4"/>
    </i>
    <i>
      <x v="2"/>
    </i>
    <i r="1">
      <x v="2"/>
    </i>
    <i>
      <x v="3"/>
    </i>
    <i r="1">
      <x/>
    </i>
    <i>
      <x v="4"/>
    </i>
    <i r="1">
      <x/>
    </i>
    <i>
      <x v="5"/>
    </i>
    <i r="1">
      <x v="2"/>
    </i>
    <i>
      <x v="6"/>
    </i>
    <i r="1">
      <x v="3"/>
    </i>
    <i>
      <x v="7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St?ckzahl" fld="2" baseField="0" baseItem="0"/>
    <dataField name="Summe von Gesamtpreis" fld="4" baseField="0" baseItem="0" numFmtId="169"/>
  </dataFields>
  <formats count="1">
    <format dxfId="3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Werte" showMissing="1" preserveFormatting="1" useAutoFormatting="1" itemPrintTitles="1" compactData="0" updatedVersion="2" indent="0" showMemberPropertyTips="1">
  <location ref="A3:B13" firstHeaderRow="1" firstDataRow="1" firstDataCol="1"/>
  <pivotFields count="7">
    <pivotField compact="0" showAll="0"/>
    <pivotField compact="0" showAll="0"/>
    <pivotField compact="0" showAll="0"/>
    <pivotField compact="0" showAll="0" numFmtId="44"/>
    <pivotField dataField="1" compact="0" showAll="0" numFmtId="44"/>
    <pivotField compact="0" showAll="0"/>
    <pivotField axis="axisRow" compact="0" showAll="0" sortType="ascending">
      <items count="10">
        <item x="3"/>
        <item x="0"/>
        <item x="2"/>
        <item x="4"/>
        <item x="5"/>
        <item x="6"/>
        <item x="8"/>
        <item x="1"/>
        <item x="7"/>
        <item t="default"/>
      </items>
    </pivotField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me von Gesamtpreis" fld="4" baseField="0" baseItem="0" numFmtId="169"/>
  </dataFields>
  <formats count="1">
    <format dxfId="3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1" width="11.8515625" style="0" bestFit="1" customWidth="1"/>
    <col min="2" max="2" width="13.00390625" style="0" customWidth="1"/>
    <col min="3" max="4" width="12.00390625" style="0" customWidth="1"/>
    <col min="5" max="5" width="14.00390625" style="0" customWidth="1"/>
  </cols>
  <sheetData>
    <row r="1" spans="1:5" ht="26.25">
      <c r="A1" s="34" t="s">
        <v>0</v>
      </c>
      <c r="B1" s="34"/>
      <c r="C1" s="34"/>
      <c r="D1" s="34"/>
      <c r="E1" s="34"/>
    </row>
    <row r="3" spans="1:5" ht="15">
      <c r="A3" s="3"/>
      <c r="B3" s="3" t="s">
        <v>1</v>
      </c>
      <c r="C3" s="3" t="s">
        <v>5</v>
      </c>
      <c r="D3" s="3" t="s">
        <v>6</v>
      </c>
      <c r="E3" s="3" t="s">
        <v>2</v>
      </c>
    </row>
    <row r="4" spans="1:5" ht="15">
      <c r="A4" s="4">
        <v>40179</v>
      </c>
      <c r="B4" s="5">
        <v>34575</v>
      </c>
      <c r="C4" s="5">
        <v>5676</v>
      </c>
      <c r="D4" s="5">
        <v>7897</v>
      </c>
      <c r="E4" s="5">
        <f aca="true" t="shared" si="0" ref="E4:E9">SUM(B4:D4)</f>
        <v>48148</v>
      </c>
    </row>
    <row r="5" spans="1:5" ht="15">
      <c r="A5" s="4">
        <v>40210</v>
      </c>
      <c r="B5" s="5">
        <v>678</v>
      </c>
      <c r="C5" s="5">
        <v>6756</v>
      </c>
      <c r="D5" s="5">
        <v>3424</v>
      </c>
      <c r="E5" s="5">
        <f t="shared" si="0"/>
        <v>10858</v>
      </c>
    </row>
    <row r="6" spans="1:5" ht="15">
      <c r="A6" s="4">
        <v>40238</v>
      </c>
      <c r="B6" s="5">
        <v>78645</v>
      </c>
      <c r="C6" s="5">
        <v>4654</v>
      </c>
      <c r="D6" s="5">
        <v>9678</v>
      </c>
      <c r="E6" s="5">
        <f t="shared" si="0"/>
        <v>92977</v>
      </c>
    </row>
    <row r="7" spans="1:5" ht="15">
      <c r="A7" s="4">
        <v>40269</v>
      </c>
      <c r="B7" s="5">
        <v>6545</v>
      </c>
      <c r="C7" s="5">
        <v>3549</v>
      </c>
      <c r="D7" s="5">
        <v>3456</v>
      </c>
      <c r="E7" s="5">
        <f t="shared" si="0"/>
        <v>13550</v>
      </c>
    </row>
    <row r="8" spans="1:5" ht="15">
      <c r="A8" s="4">
        <v>40299</v>
      </c>
      <c r="B8" s="5">
        <v>354</v>
      </c>
      <c r="C8" s="5">
        <v>5645</v>
      </c>
      <c r="D8" s="5">
        <v>5437</v>
      </c>
      <c r="E8" s="5">
        <f t="shared" si="0"/>
        <v>11436</v>
      </c>
    </row>
    <row r="9" spans="1:5" ht="15">
      <c r="A9" s="4">
        <v>40330</v>
      </c>
      <c r="B9" s="5">
        <v>55786</v>
      </c>
      <c r="C9" s="5">
        <v>5646</v>
      </c>
      <c r="D9" s="5">
        <v>4654</v>
      </c>
      <c r="E9" s="5">
        <f t="shared" si="0"/>
        <v>66086</v>
      </c>
    </row>
    <row r="10" spans="1:5" ht="15.75" thickBot="1">
      <c r="A10" s="3" t="s">
        <v>3</v>
      </c>
      <c r="B10" s="6">
        <f>SUM(B4:B9)</f>
        <v>176583</v>
      </c>
      <c r="C10" s="6">
        <f>SUM(C4:C9)</f>
        <v>31926</v>
      </c>
      <c r="D10" s="6">
        <f>SUM(D4:D9)</f>
        <v>34546</v>
      </c>
      <c r="E10" s="6">
        <f>SUM(E4:E9)</f>
        <v>243055</v>
      </c>
    </row>
    <row r="11" spans="2:5" ht="15.75" thickTop="1">
      <c r="B11" s="1"/>
      <c r="C11" s="1"/>
      <c r="D11" s="1"/>
      <c r="E11" s="1"/>
    </row>
    <row r="12" spans="1:5" ht="15.75" thickBot="1">
      <c r="A12" s="3" t="s">
        <v>4</v>
      </c>
      <c r="B12" s="6">
        <f>AVERAGE(B4:B9)</f>
        <v>29430.5</v>
      </c>
      <c r="C12" s="6">
        <f>AVERAGE(C4:C9)</f>
        <v>5321</v>
      </c>
      <c r="D12" s="6">
        <f>AVERAGE(D4:D9)</f>
        <v>5757.666666666667</v>
      </c>
      <c r="E12" s="6">
        <f>AVERAGE(E4:E9)</f>
        <v>40509.166666666664</v>
      </c>
    </row>
    <row r="13" ht="15.75" thickTop="1"/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Formulas="1" zoomScalePageLayoutView="0" workbookViewId="0" topLeftCell="A1">
      <selection activeCell="B21" sqref="B21"/>
    </sheetView>
  </sheetViews>
  <sheetFormatPr defaultColWidth="11.421875" defaultRowHeight="15"/>
  <cols>
    <col min="1" max="1" width="6.00390625" style="0" bestFit="1" customWidth="1"/>
    <col min="2" max="3" width="10.00390625" style="0" bestFit="1" customWidth="1"/>
    <col min="4" max="4" width="10.140625" style="0" bestFit="1" customWidth="1"/>
    <col min="5" max="5" width="9.8515625" style="0" bestFit="1" customWidth="1"/>
  </cols>
  <sheetData>
    <row r="1" spans="1:5" ht="26.25">
      <c r="A1" s="34" t="s">
        <v>0</v>
      </c>
      <c r="B1" s="34"/>
      <c r="C1" s="34"/>
      <c r="D1" s="34"/>
      <c r="E1" s="34"/>
    </row>
    <row r="3" spans="1:5" ht="15">
      <c r="A3" s="3"/>
      <c r="B3" s="3" t="s">
        <v>1</v>
      </c>
      <c r="C3" s="3" t="s">
        <v>5</v>
      </c>
      <c r="D3" s="3" t="s">
        <v>6</v>
      </c>
      <c r="E3" s="3" t="s">
        <v>2</v>
      </c>
    </row>
    <row r="4" spans="1:5" ht="15">
      <c r="A4" s="4">
        <v>40179</v>
      </c>
      <c r="B4" s="5">
        <v>34575</v>
      </c>
      <c r="C4" s="5">
        <v>5676</v>
      </c>
      <c r="D4" s="5">
        <v>7897</v>
      </c>
      <c r="E4" s="5">
        <f aca="true" t="shared" si="0" ref="E4:E9">SUM(B4:D4)</f>
        <v>48148</v>
      </c>
    </row>
    <row r="5" spans="1:5" ht="15">
      <c r="A5" s="4">
        <v>40210</v>
      </c>
      <c r="B5" s="5">
        <v>678</v>
      </c>
      <c r="C5" s="5">
        <v>6756</v>
      </c>
      <c r="D5" s="5">
        <v>3424</v>
      </c>
      <c r="E5" s="5">
        <f t="shared" si="0"/>
        <v>10858</v>
      </c>
    </row>
    <row r="6" spans="1:5" ht="15">
      <c r="A6" s="4">
        <v>40238</v>
      </c>
      <c r="B6" s="5">
        <v>78645</v>
      </c>
      <c r="C6" s="5">
        <v>4654</v>
      </c>
      <c r="D6" s="5">
        <v>9678</v>
      </c>
      <c r="E6" s="5">
        <f t="shared" si="0"/>
        <v>92977</v>
      </c>
    </row>
    <row r="7" spans="1:5" ht="15">
      <c r="A7" s="4">
        <v>40269</v>
      </c>
      <c r="B7" s="5">
        <v>6545</v>
      </c>
      <c r="C7" s="5">
        <v>3549</v>
      </c>
      <c r="D7" s="5">
        <v>3456</v>
      </c>
      <c r="E7" s="5">
        <f t="shared" si="0"/>
        <v>13550</v>
      </c>
    </row>
    <row r="8" spans="1:5" ht="15">
      <c r="A8" s="4">
        <v>40299</v>
      </c>
      <c r="B8" s="5">
        <v>354</v>
      </c>
      <c r="C8" s="5">
        <v>5645</v>
      </c>
      <c r="D8" s="5">
        <v>5437</v>
      </c>
      <c r="E8" s="5">
        <f t="shared" si="0"/>
        <v>11436</v>
      </c>
    </row>
    <row r="9" spans="1:5" ht="15">
      <c r="A9" s="4">
        <v>40330</v>
      </c>
      <c r="B9" s="5">
        <v>55786</v>
      </c>
      <c r="C9" s="5">
        <v>5646</v>
      </c>
      <c r="D9" s="5">
        <v>4654</v>
      </c>
      <c r="E9" s="5">
        <f t="shared" si="0"/>
        <v>66086</v>
      </c>
    </row>
    <row r="10" spans="1:5" ht="15.75" thickBot="1">
      <c r="A10" s="3" t="s">
        <v>3</v>
      </c>
      <c r="B10" s="6">
        <f>SUM(B4:B9)</f>
        <v>176583</v>
      </c>
      <c r="C10" s="6">
        <f>SUM(C4:C9)</f>
        <v>31926</v>
      </c>
      <c r="D10" s="6">
        <f>SUM(D4:D9)</f>
        <v>34546</v>
      </c>
      <c r="E10" s="6">
        <f>SUM(E4:E9)</f>
        <v>243055</v>
      </c>
    </row>
    <row r="11" spans="2:5" ht="15.75" thickTop="1">
      <c r="B11" s="1"/>
      <c r="C11" s="1"/>
      <c r="D11" s="1"/>
      <c r="E11" s="1"/>
    </row>
    <row r="12" spans="1:5" ht="15.75" thickBot="1">
      <c r="A12" s="3" t="s">
        <v>4</v>
      </c>
      <c r="B12" s="6">
        <f>AVERAGE(B4:B9)</f>
        <v>29430.5</v>
      </c>
      <c r="C12" s="6">
        <f>AVERAGE(C4:C9)</f>
        <v>5321</v>
      </c>
      <c r="D12" s="6">
        <f>AVERAGE(D4:D9)</f>
        <v>5757.666666666667</v>
      </c>
      <c r="E12" s="6">
        <f>AVERAGE(E4:E9)</f>
        <v>40509.166666666664</v>
      </c>
    </row>
    <row r="13" ht="15.75" thickTop="1"/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15.7109375" style="0" customWidth="1"/>
    <col min="2" max="4" width="9.28125" style="0" customWidth="1"/>
    <col min="5" max="5" width="10.57421875" style="0" bestFit="1" customWidth="1"/>
    <col min="6" max="6" width="23.7109375" style="0" customWidth="1"/>
  </cols>
  <sheetData>
    <row r="1" spans="1:6" ht="31.5">
      <c r="A1" s="35" t="s">
        <v>7</v>
      </c>
      <c r="B1" s="35"/>
      <c r="C1" s="35"/>
      <c r="D1" s="35"/>
      <c r="E1" s="35"/>
      <c r="F1" s="35"/>
    </row>
    <row r="3" spans="1:6" ht="15">
      <c r="A3" s="7" t="s">
        <v>8</v>
      </c>
      <c r="B3" s="7" t="s">
        <v>9</v>
      </c>
      <c r="C3" s="7" t="s">
        <v>20</v>
      </c>
      <c r="D3" s="7" t="s">
        <v>21</v>
      </c>
      <c r="E3" s="7" t="s">
        <v>10</v>
      </c>
      <c r="F3" s="7" t="s">
        <v>11</v>
      </c>
    </row>
    <row r="4" spans="1:6" ht="15">
      <c r="A4" t="s">
        <v>12</v>
      </c>
      <c r="B4" s="8">
        <v>42.17</v>
      </c>
      <c r="C4" s="8">
        <v>42.45</v>
      </c>
      <c r="D4" s="8">
        <v>42.05</v>
      </c>
      <c r="E4" s="9">
        <f>AVERAGE(B4:D4)</f>
        <v>42.223333333333336</v>
      </c>
      <c r="F4" s="10">
        <f>$B$9/E4*3600</f>
        <v>89.09765532485986</v>
      </c>
    </row>
    <row r="5" spans="1:6" ht="15">
      <c r="A5" t="s">
        <v>13</v>
      </c>
      <c r="B5" s="8">
        <v>43.64</v>
      </c>
      <c r="C5" s="8">
        <v>43.55</v>
      </c>
      <c r="D5" s="8">
        <v>43.3</v>
      </c>
      <c r="E5" s="9">
        <f>AVERAGE(B5:D5)</f>
        <v>43.49666666666667</v>
      </c>
      <c r="F5" s="10">
        <f>$B$9/E5*3600</f>
        <v>86.48938615985898</v>
      </c>
    </row>
    <row r="6" spans="1:6" ht="15">
      <c r="A6" t="s">
        <v>14</v>
      </c>
      <c r="B6" s="8">
        <v>48.47</v>
      </c>
      <c r="C6" s="8">
        <v>49.5</v>
      </c>
      <c r="D6" s="8">
        <v>49.01</v>
      </c>
      <c r="E6" s="9">
        <f>AVERAGE(B6:D6)</f>
        <v>48.99333333333333</v>
      </c>
      <c r="F6" s="10">
        <f>$B$9/E6*3600</f>
        <v>76.78595727309838</v>
      </c>
    </row>
    <row r="7" spans="1:6" ht="15">
      <c r="A7" t="s">
        <v>15</v>
      </c>
      <c r="B7" s="8">
        <v>55.25</v>
      </c>
      <c r="C7" s="8">
        <v>56.02</v>
      </c>
      <c r="D7" s="8">
        <v>55.3</v>
      </c>
      <c r="E7" s="9">
        <f>AVERAGE(B7:D7)</f>
        <v>55.52333333333333</v>
      </c>
      <c r="F7" s="10">
        <f>$B$9/E7*3600</f>
        <v>67.75529807288227</v>
      </c>
    </row>
    <row r="8" ht="15.75" thickBot="1"/>
    <row r="9" spans="1:2" ht="15">
      <c r="A9" s="16" t="s">
        <v>16</v>
      </c>
      <c r="B9" s="17">
        <v>1.045</v>
      </c>
    </row>
    <row r="10" spans="1:2" ht="15">
      <c r="A10" s="18" t="s">
        <v>17</v>
      </c>
      <c r="B10" s="19">
        <f>MAX(F4:F7)</f>
        <v>89.09765532485986</v>
      </c>
    </row>
    <row r="11" spans="1:2" ht="15.75" thickBot="1">
      <c r="A11" s="20" t="s">
        <v>18</v>
      </c>
      <c r="B11" s="21">
        <f>MIN(F4:F7)</f>
        <v>67.75529807288227</v>
      </c>
    </row>
    <row r="13" spans="1:4" ht="15">
      <c r="A13" s="7" t="s">
        <v>19</v>
      </c>
      <c r="B13" s="7" t="s">
        <v>9</v>
      </c>
      <c r="C13" s="7" t="s">
        <v>20</v>
      </c>
      <c r="D13" s="7" t="s">
        <v>21</v>
      </c>
    </row>
    <row r="14" spans="1:4" ht="15">
      <c r="A14" t="s">
        <v>12</v>
      </c>
      <c r="B14" s="11">
        <f>$E4-B4</f>
        <v>0.053333333333334565</v>
      </c>
      <c r="C14" s="11">
        <f>$E4-C4</f>
        <v>-0.22666666666666657</v>
      </c>
      <c r="D14" s="11">
        <f>$E4-D4</f>
        <v>0.1733333333333391</v>
      </c>
    </row>
    <row r="15" spans="1:4" ht="15">
      <c r="A15" t="s">
        <v>13</v>
      </c>
      <c r="B15" s="11">
        <f aca="true" t="shared" si="0" ref="B15:D17">$E5-B5</f>
        <v>-0.14333333333333087</v>
      </c>
      <c r="C15" s="11">
        <f t="shared" si="0"/>
        <v>-0.05333333333332746</v>
      </c>
      <c r="D15" s="11">
        <f t="shared" si="0"/>
        <v>0.19666666666667254</v>
      </c>
    </row>
    <row r="16" spans="1:4" ht="15">
      <c r="A16" t="s">
        <v>14</v>
      </c>
      <c r="B16" s="11">
        <f t="shared" si="0"/>
        <v>0.5233333333333334</v>
      </c>
      <c r="C16" s="11">
        <f t="shared" si="0"/>
        <v>-0.5066666666666677</v>
      </c>
      <c r="D16" s="11">
        <f t="shared" si="0"/>
        <v>-0.01666666666666572</v>
      </c>
    </row>
    <row r="17" spans="1:4" ht="15.75" thickBot="1">
      <c r="A17" t="s">
        <v>15</v>
      </c>
      <c r="B17" s="12">
        <f t="shared" si="0"/>
        <v>0.27333333333333343</v>
      </c>
      <c r="C17" s="12">
        <f t="shared" si="0"/>
        <v>-0.4966666666666697</v>
      </c>
      <c r="D17" s="12">
        <f t="shared" si="0"/>
        <v>0.22333333333333627</v>
      </c>
    </row>
    <row r="18" spans="1:4" ht="30.75" thickBot="1">
      <c r="A18" s="13" t="s">
        <v>22</v>
      </c>
      <c r="B18" s="14">
        <f>SUM(B14:B17)</f>
        <v>0.7066666666666706</v>
      </c>
      <c r="C18" s="14">
        <f>SUM(C14:C17)</f>
        <v>-1.2833333333333314</v>
      </c>
      <c r="D18" s="15">
        <f>SUM(D14:D17)</f>
        <v>0.5766666666666822</v>
      </c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showFormulas="1" zoomScalePageLayoutView="0" workbookViewId="0" topLeftCell="A1">
      <selection activeCell="A17" sqref="A17"/>
    </sheetView>
  </sheetViews>
  <sheetFormatPr defaultColWidth="11.421875" defaultRowHeight="15"/>
  <cols>
    <col min="1" max="1" width="13.00390625" style="0" bestFit="1" customWidth="1"/>
    <col min="2" max="3" width="8.8515625" style="0" bestFit="1" customWidth="1"/>
    <col min="4" max="4" width="9.00390625" style="0" bestFit="1" customWidth="1"/>
    <col min="5" max="5" width="10.140625" style="0" bestFit="1" customWidth="1"/>
    <col min="6" max="6" width="12.00390625" style="0" bestFit="1" customWidth="1"/>
  </cols>
  <sheetData>
    <row r="1" spans="1:6" ht="31.5">
      <c r="A1" s="35" t="s">
        <v>7</v>
      </c>
      <c r="B1" s="35"/>
      <c r="C1" s="35"/>
      <c r="D1" s="35"/>
      <c r="E1" s="35"/>
      <c r="F1" s="35"/>
    </row>
    <row r="3" spans="1:6" ht="15">
      <c r="A3" s="7" t="s">
        <v>8</v>
      </c>
      <c r="B3" s="7" t="s">
        <v>9</v>
      </c>
      <c r="C3" s="7" t="s">
        <v>20</v>
      </c>
      <c r="D3" s="7" t="s">
        <v>21</v>
      </c>
      <c r="E3" s="7" t="s">
        <v>10</v>
      </c>
      <c r="F3" s="7" t="s">
        <v>11</v>
      </c>
    </row>
    <row r="4" spans="1:6" ht="15">
      <c r="A4" t="s">
        <v>12</v>
      </c>
      <c r="B4" s="8">
        <v>42.17</v>
      </c>
      <c r="C4" s="8">
        <v>42.45</v>
      </c>
      <c r="D4" s="8">
        <v>42.05</v>
      </c>
      <c r="E4" s="9">
        <f>AVERAGE(B4:D4)</f>
        <v>42.223333333333336</v>
      </c>
      <c r="F4" s="10">
        <f>$B$9/E4*3600</f>
        <v>89.09765532485986</v>
      </c>
    </row>
    <row r="5" spans="1:6" ht="15">
      <c r="A5" t="s">
        <v>13</v>
      </c>
      <c r="B5" s="8">
        <v>43.64</v>
      </c>
      <c r="C5" s="8">
        <v>43.55</v>
      </c>
      <c r="D5" s="8">
        <v>43.3</v>
      </c>
      <c r="E5" s="9">
        <f>AVERAGE(B5:D5)</f>
        <v>43.49666666666667</v>
      </c>
      <c r="F5" s="10">
        <f>$B$9/E5*3600</f>
        <v>86.48938615985898</v>
      </c>
    </row>
    <row r="6" spans="1:6" ht="15">
      <c r="A6" t="s">
        <v>14</v>
      </c>
      <c r="B6" s="8">
        <v>48.47</v>
      </c>
      <c r="C6" s="8">
        <v>49.5</v>
      </c>
      <c r="D6" s="8">
        <v>49.01</v>
      </c>
      <c r="E6" s="9">
        <f>AVERAGE(B6:D6)</f>
        <v>48.99333333333333</v>
      </c>
      <c r="F6" s="10">
        <f>$B$9/E6*3600</f>
        <v>76.78595727309838</v>
      </c>
    </row>
    <row r="7" spans="1:6" ht="15">
      <c r="A7" t="s">
        <v>15</v>
      </c>
      <c r="B7" s="8">
        <v>55.25</v>
      </c>
      <c r="C7" s="8">
        <v>56.02</v>
      </c>
      <c r="D7" s="8">
        <v>55.3</v>
      </c>
      <c r="E7" s="9">
        <f>AVERAGE(B7:D7)</f>
        <v>55.52333333333333</v>
      </c>
      <c r="F7" s="10">
        <f>$B$9/E7*3600</f>
        <v>67.75529807288227</v>
      </c>
    </row>
    <row r="8" ht="15.75" thickBot="1"/>
    <row r="9" spans="1:2" ht="15">
      <c r="A9" s="16" t="s">
        <v>16</v>
      </c>
      <c r="B9" s="17">
        <v>1.045</v>
      </c>
    </row>
    <row r="10" spans="1:2" ht="15">
      <c r="A10" s="18" t="s">
        <v>17</v>
      </c>
      <c r="B10" s="19">
        <f>MAX(F4:F7)</f>
        <v>89.09765532485986</v>
      </c>
    </row>
    <row r="11" spans="1:2" ht="15.75" thickBot="1">
      <c r="A11" s="20" t="s">
        <v>18</v>
      </c>
      <c r="B11" s="21">
        <f>MIN(F4:F7)</f>
        <v>67.75529807288227</v>
      </c>
    </row>
    <row r="13" spans="1:4" ht="15">
      <c r="A13" s="7" t="s">
        <v>19</v>
      </c>
      <c r="B13" s="7" t="s">
        <v>9</v>
      </c>
      <c r="C13" s="7" t="s">
        <v>20</v>
      </c>
      <c r="D13" s="7" t="s">
        <v>21</v>
      </c>
    </row>
    <row r="14" spans="1:4" ht="15">
      <c r="A14" t="s">
        <v>12</v>
      </c>
      <c r="B14" s="11">
        <f>$E4-B4</f>
        <v>0.053333333333334565</v>
      </c>
      <c r="C14" s="11">
        <f>$E4-C4</f>
        <v>-0.22666666666666657</v>
      </c>
      <c r="D14" s="11">
        <f>$E4-D4</f>
        <v>0.1733333333333391</v>
      </c>
    </row>
    <row r="15" spans="1:4" ht="15">
      <c r="A15" t="s">
        <v>13</v>
      </c>
      <c r="B15" s="11">
        <f aca="true" t="shared" si="0" ref="B15:D17">$E5-B5</f>
        <v>-0.14333333333333087</v>
      </c>
      <c r="C15" s="11">
        <f t="shared" si="0"/>
        <v>-0.05333333333332746</v>
      </c>
      <c r="D15" s="11">
        <f t="shared" si="0"/>
        <v>0.19666666666667254</v>
      </c>
    </row>
    <row r="16" spans="1:4" ht="15">
      <c r="A16" t="s">
        <v>14</v>
      </c>
      <c r="B16" s="11">
        <f t="shared" si="0"/>
        <v>0.5233333333333334</v>
      </c>
      <c r="C16" s="11">
        <f t="shared" si="0"/>
        <v>-0.5066666666666677</v>
      </c>
      <c r="D16" s="11">
        <f t="shared" si="0"/>
        <v>-0.01666666666666572</v>
      </c>
    </row>
    <row r="17" spans="1:4" ht="15.75" thickBot="1">
      <c r="A17" t="s">
        <v>15</v>
      </c>
      <c r="B17" s="12">
        <f t="shared" si="0"/>
        <v>0.27333333333333343</v>
      </c>
      <c r="C17" s="12">
        <f t="shared" si="0"/>
        <v>-0.4966666666666697</v>
      </c>
      <c r="D17" s="12">
        <f t="shared" si="0"/>
        <v>0.22333333333333627</v>
      </c>
    </row>
    <row r="18" spans="1:4" ht="45.75" thickBot="1">
      <c r="A18" s="13" t="s">
        <v>22</v>
      </c>
      <c r="B18" s="14">
        <f>SUM(B14:B17)</f>
        <v>0.7066666666666706</v>
      </c>
      <c r="C18" s="14">
        <f>SUM(C14:C17)</f>
        <v>-1.2833333333333314</v>
      </c>
      <c r="D18" s="15">
        <f>SUM(D14:D17)</f>
        <v>0.5766666666666822</v>
      </c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0" sqref="C10"/>
    </sheetView>
  </sheetViews>
  <sheetFormatPr defaultColWidth="11.421875" defaultRowHeight="15"/>
  <cols>
    <col min="2" max="2" width="18.7109375" style="0" bestFit="1" customWidth="1"/>
  </cols>
  <sheetData>
    <row r="1" spans="1:5" ht="28.5">
      <c r="A1" s="36" t="s">
        <v>23</v>
      </c>
      <c r="B1" s="36"/>
      <c r="C1" s="36"/>
      <c r="D1" s="36"/>
      <c r="E1" s="36"/>
    </row>
    <row r="2" ht="7.5" customHeight="1"/>
    <row r="3" spans="1:2" ht="15">
      <c r="A3" t="s">
        <v>24</v>
      </c>
      <c r="B3" s="22"/>
    </row>
    <row r="4" ht="7.5" customHeight="1"/>
    <row r="5" spans="1:5" ht="15">
      <c r="A5" s="2" t="s">
        <v>43</v>
      </c>
      <c r="B5" s="2" t="s">
        <v>44</v>
      </c>
      <c r="C5" s="2" t="s">
        <v>25</v>
      </c>
      <c r="D5" s="2" t="s">
        <v>26</v>
      </c>
      <c r="E5" s="2" t="s">
        <v>3</v>
      </c>
    </row>
    <row r="6" spans="1:5" ht="15">
      <c r="A6" s="24">
        <v>10</v>
      </c>
      <c r="B6" t="str">
        <f>IF(ISBLANK(A6),"",VLOOKUP(A6,$A$22:$B$29,2))</f>
        <v>Gesichtswasser</v>
      </c>
      <c r="C6" s="1">
        <f>IF(ISBLANK(A6),"",VLOOKUP(A6,$A$22:$D$29,4))</f>
        <v>1.7</v>
      </c>
      <c r="D6" s="24">
        <v>1</v>
      </c>
      <c r="E6" s="1">
        <f>IF(ISBLANK(D6),"",D6*C6)</f>
        <v>1.7</v>
      </c>
    </row>
    <row r="7" spans="1:5" ht="15">
      <c r="A7" s="25">
        <v>31</v>
      </c>
      <c r="B7" t="str">
        <f>IF(ISBLANK(A7),"",VLOOKUP(A7,$A$22:$B$29,2))</f>
        <v>Nussknacker</v>
      </c>
      <c r="C7" s="1">
        <f>IF(ISBLANK(A7),"",VLOOKUP(A7,$A$22:$D$29,4))</f>
        <v>0.55</v>
      </c>
      <c r="D7" s="25">
        <v>10</v>
      </c>
      <c r="E7" s="1">
        <f aca="true" t="shared" si="0" ref="E7:E18">IF(ISBLANK(D7),"",D7*C7)</f>
        <v>5.5</v>
      </c>
    </row>
    <row r="8" spans="1:5" ht="15">
      <c r="A8" s="25">
        <v>40</v>
      </c>
      <c r="B8" t="str">
        <f>IF(ISBLANK(A8),"",VLOOKUP(A8,$A$22:$B$29,2))</f>
        <v>Sahne</v>
      </c>
      <c r="C8" s="1">
        <f>IF(ISBLANK(A8),"",VLOOKUP(A8,$A$22:$D$29,4))</f>
        <v>0.37</v>
      </c>
      <c r="D8" s="25">
        <v>2</v>
      </c>
      <c r="E8" s="1">
        <f>IF(ISBLANK(D8),"",D8*C8)</f>
        <v>0.74</v>
      </c>
    </row>
    <row r="9" spans="1:5" ht="15">
      <c r="A9" s="25"/>
      <c r="B9">
        <f aca="true" t="shared" si="1" ref="B9:B18">IF(ISBLANK(A9),"",VLOOKUP(A9,$A$22:$B$29,2))</f>
      </c>
      <c r="C9" s="1">
        <f aca="true" t="shared" si="2" ref="C9:C18">IF(ISBLANK(A9),"",VLOOKUP(A9,$A$22:$D$29,4))</f>
      </c>
      <c r="D9" s="25"/>
      <c r="E9" s="1">
        <f t="shared" si="0"/>
      </c>
    </row>
    <row r="10" spans="1:5" ht="15">
      <c r="A10" s="25"/>
      <c r="B10">
        <f t="shared" si="1"/>
      </c>
      <c r="C10" s="1">
        <f t="shared" si="2"/>
      </c>
      <c r="D10" s="25"/>
      <c r="E10" s="1">
        <f t="shared" si="0"/>
      </c>
    </row>
    <row r="11" spans="1:5" ht="15">
      <c r="A11" s="25"/>
      <c r="B11">
        <f t="shared" si="1"/>
      </c>
      <c r="C11" s="1">
        <f t="shared" si="2"/>
      </c>
      <c r="D11" s="25"/>
      <c r="E11" s="1">
        <f t="shared" si="0"/>
      </c>
    </row>
    <row r="12" spans="1:5" ht="15">
      <c r="A12" s="25"/>
      <c r="B12">
        <f t="shared" si="1"/>
      </c>
      <c r="C12" s="1">
        <f t="shared" si="2"/>
      </c>
      <c r="D12" s="25"/>
      <c r="E12" s="1">
        <f t="shared" si="0"/>
      </c>
    </row>
    <row r="13" spans="1:5" ht="15">
      <c r="A13" s="25"/>
      <c r="B13">
        <f t="shared" si="1"/>
      </c>
      <c r="C13" s="1">
        <f t="shared" si="2"/>
      </c>
      <c r="D13" s="25"/>
      <c r="E13" s="1">
        <f t="shared" si="0"/>
      </c>
    </row>
    <row r="14" spans="1:5" ht="15">
      <c r="A14" s="25"/>
      <c r="B14">
        <f t="shared" si="1"/>
      </c>
      <c r="C14" s="1">
        <f t="shared" si="2"/>
      </c>
      <c r="D14" s="25"/>
      <c r="E14" s="1">
        <f t="shared" si="0"/>
      </c>
    </row>
    <row r="15" spans="1:5" ht="15">
      <c r="A15" s="25"/>
      <c r="B15">
        <f t="shared" si="1"/>
      </c>
      <c r="C15" s="1">
        <f t="shared" si="2"/>
      </c>
      <c r="D15" s="25"/>
      <c r="E15" s="1">
        <f t="shared" si="0"/>
      </c>
    </row>
    <row r="16" spans="1:5" ht="15">
      <c r="A16" s="25"/>
      <c r="B16">
        <f t="shared" si="1"/>
      </c>
      <c r="C16" s="1">
        <f t="shared" si="2"/>
      </c>
      <c r="D16" s="25"/>
      <c r="E16" s="1">
        <f t="shared" si="0"/>
      </c>
    </row>
    <row r="17" spans="1:5" ht="15">
      <c r="A17" s="25"/>
      <c r="B17">
        <f t="shared" si="1"/>
      </c>
      <c r="C17" s="1">
        <f t="shared" si="2"/>
      </c>
      <c r="D17" s="25"/>
      <c r="E17" s="1">
        <f t="shared" si="0"/>
      </c>
    </row>
    <row r="18" spans="1:5" ht="15">
      <c r="A18" s="26"/>
      <c r="B18">
        <f t="shared" si="1"/>
      </c>
      <c r="C18" s="1">
        <f t="shared" si="2"/>
      </c>
      <c r="D18" s="25"/>
      <c r="E18" s="1">
        <f t="shared" si="0"/>
      </c>
    </row>
    <row r="19" spans="3:5" ht="15">
      <c r="C19" s="37" t="s">
        <v>27</v>
      </c>
      <c r="D19" s="38"/>
      <c r="E19" s="23">
        <f>IF(ISBLANK(A6),"",SUM(E6:E18))</f>
        <v>7.94</v>
      </c>
    </row>
    <row r="21" spans="1:4" ht="15">
      <c r="A21" s="2" t="s">
        <v>43</v>
      </c>
      <c r="B21" s="2" t="s">
        <v>44</v>
      </c>
      <c r="C21" s="2" t="s">
        <v>28</v>
      </c>
      <c r="D21" s="2" t="s">
        <v>25</v>
      </c>
    </row>
    <row r="22" spans="1:4" ht="15">
      <c r="A22">
        <v>10</v>
      </c>
      <c r="B22" t="s">
        <v>29</v>
      </c>
      <c r="C22" t="s">
        <v>30</v>
      </c>
      <c r="D22" s="1">
        <v>1.7</v>
      </c>
    </row>
    <row r="23" spans="1:4" ht="15">
      <c r="A23">
        <v>20</v>
      </c>
      <c r="B23" t="s">
        <v>31</v>
      </c>
      <c r="C23" t="s">
        <v>32</v>
      </c>
      <c r="D23" s="1">
        <v>1.99</v>
      </c>
    </row>
    <row r="24" spans="1:4" ht="15">
      <c r="A24">
        <v>21</v>
      </c>
      <c r="B24" t="s">
        <v>33</v>
      </c>
      <c r="C24" t="s">
        <v>32</v>
      </c>
      <c r="D24" s="1">
        <v>2.19</v>
      </c>
    </row>
    <row r="25" spans="1:4" ht="15">
      <c r="A25">
        <v>22</v>
      </c>
      <c r="B25" t="s">
        <v>34</v>
      </c>
      <c r="C25" t="s">
        <v>35</v>
      </c>
      <c r="D25" s="1">
        <v>0.59</v>
      </c>
    </row>
    <row r="26" spans="1:4" ht="15">
      <c r="A26">
        <v>30</v>
      </c>
      <c r="B26" t="s">
        <v>36</v>
      </c>
      <c r="C26" t="s">
        <v>37</v>
      </c>
      <c r="D26" s="1">
        <v>0.45</v>
      </c>
    </row>
    <row r="27" spans="1:4" ht="15">
      <c r="A27">
        <v>31</v>
      </c>
      <c r="B27" t="s">
        <v>38</v>
      </c>
      <c r="C27" t="s">
        <v>39</v>
      </c>
      <c r="D27" s="1">
        <v>0.55</v>
      </c>
    </row>
    <row r="28" spans="1:4" ht="15">
      <c r="A28">
        <v>40</v>
      </c>
      <c r="B28" t="s">
        <v>40</v>
      </c>
      <c r="C28" t="s">
        <v>35</v>
      </c>
      <c r="D28" s="1">
        <v>0.37</v>
      </c>
    </row>
    <row r="29" spans="1:4" ht="15">
      <c r="A29">
        <v>41</v>
      </c>
      <c r="B29" t="s">
        <v>41</v>
      </c>
      <c r="C29" t="s">
        <v>39</v>
      </c>
      <c r="D29" s="1">
        <v>0.44</v>
      </c>
    </row>
    <row r="30" ht="15.75" thickBot="1"/>
    <row r="31" spans="1:3" ht="15.75" thickBot="1">
      <c r="A31" t="s">
        <v>42</v>
      </c>
      <c r="C31" s="27"/>
    </row>
  </sheetData>
  <sheetProtection/>
  <mergeCells count="2">
    <mergeCell ref="A1:E1"/>
    <mergeCell ref="C19:D19"/>
  </mergeCells>
  <conditionalFormatting sqref="C31">
    <cfRule type="cellIs" priority="1" dxfId="4" operator="equal">
      <formula>$E$31</formula>
    </cfRule>
    <cfRule type="cellIs" priority="2" dxfId="5" operator="lessThan">
      <formula>$E$19</formula>
    </cfRule>
    <cfRule type="cellIs" priority="3" dxfId="0" operator="greaterThan">
      <formula>$E$19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0.421875" style="0" bestFit="1" customWidth="1"/>
    <col min="2" max="2" width="18.7109375" style="0" bestFit="1" customWidth="1"/>
    <col min="3" max="3" width="9.28125" style="0" bestFit="1" customWidth="1"/>
    <col min="5" max="5" width="12.140625" style="0" bestFit="1" customWidth="1"/>
    <col min="6" max="6" width="10.8515625" style="0" bestFit="1" customWidth="1"/>
    <col min="7" max="7" width="14.421875" style="0" customWidth="1"/>
  </cols>
  <sheetData>
    <row r="1" spans="1:7" ht="21">
      <c r="A1" s="39" t="s">
        <v>45</v>
      </c>
      <c r="B1" s="39"/>
      <c r="C1" s="39"/>
      <c r="D1" s="39"/>
      <c r="E1" s="39"/>
      <c r="F1" s="39"/>
      <c r="G1" s="39"/>
    </row>
    <row r="3" spans="1:7" ht="15">
      <c r="A3" s="2" t="s">
        <v>43</v>
      </c>
      <c r="B3" s="2" t="s">
        <v>44</v>
      </c>
      <c r="C3" s="2" t="s">
        <v>46</v>
      </c>
      <c r="D3" s="2" t="s">
        <v>25</v>
      </c>
      <c r="E3" s="2" t="s">
        <v>60</v>
      </c>
      <c r="F3" s="2" t="s">
        <v>28</v>
      </c>
      <c r="G3" s="2" t="s">
        <v>24</v>
      </c>
    </row>
    <row r="4" spans="1:7" ht="15">
      <c r="A4">
        <v>10</v>
      </c>
      <c r="B4" t="str">
        <f>IF(ISBLANK(A4),"",VLOOKUP(A4,'[1]Stadteinkauf'!$A$22:$B$29,2))</f>
        <v>Gesichtswasser</v>
      </c>
      <c r="C4">
        <v>2</v>
      </c>
      <c r="D4" s="1">
        <f>IF(ISBLANK(A4),"",VLOOKUP(A4,'[1]Stadteinkauf'!$A$22:$D$29,4))</f>
        <v>1.7</v>
      </c>
      <c r="E4" s="32">
        <f>C4*D4</f>
        <v>3.4</v>
      </c>
      <c r="F4" s="1" t="str">
        <f>IF(ISBLANK(A4),"",VLOOKUP(A4,'[1]Stadteinkauf'!$A$22:$C$29,3))</f>
        <v>Schlecker</v>
      </c>
      <c r="G4" t="s">
        <v>47</v>
      </c>
    </row>
    <row r="5" spans="1:7" ht="15">
      <c r="A5">
        <v>22</v>
      </c>
      <c r="B5" t="str">
        <f>IF(ISBLANK(A5),"",VLOOKUP(A5,'[1]Stadteinkauf'!$A$22:$B$29,2))</f>
        <v>Thunfisch</v>
      </c>
      <c r="C5">
        <v>2</v>
      </c>
      <c r="D5" s="1">
        <f>IF(ISBLANK(A5),"",VLOOKUP(A5,'[1]Stadteinkauf'!$A$22:$D$29,4))</f>
        <v>0.59</v>
      </c>
      <c r="E5" s="32">
        <f aca="true" t="shared" si="0" ref="E5:E28">C5*D5</f>
        <v>1.18</v>
      </c>
      <c r="F5" s="1" t="str">
        <f>IF(ISBLANK(A5),"",VLOOKUP(A5,'[1]Stadteinkauf'!$A$22:$C$29,3))</f>
        <v>Rewe</v>
      </c>
      <c r="G5" t="s">
        <v>47</v>
      </c>
    </row>
    <row r="6" spans="1:7" ht="15">
      <c r="A6">
        <v>30</v>
      </c>
      <c r="B6" t="str">
        <f>IF(ISBLANK(A6),"",VLOOKUP(A6,'[1]Stadteinkauf'!$A$22:$B$29,2))</f>
        <v>Eistee</v>
      </c>
      <c r="C6">
        <v>10</v>
      </c>
      <c r="D6" s="1">
        <f>IF(ISBLANK(A6),"",VLOOKUP(A6,'[1]Stadteinkauf'!$A$22:$D$29,4))</f>
        <v>0.45</v>
      </c>
      <c r="E6" s="32">
        <f t="shared" si="0"/>
        <v>4.5</v>
      </c>
      <c r="F6" s="1" t="str">
        <f>IF(ISBLANK(A6),"",VLOOKUP(A6,'[1]Stadteinkauf'!$A$22:$C$29,3))</f>
        <v>Netto</v>
      </c>
      <c r="G6" t="s">
        <v>47</v>
      </c>
    </row>
    <row r="7" spans="1:7" ht="15">
      <c r="A7">
        <v>20</v>
      </c>
      <c r="B7" t="str">
        <f>IF(ISBLANK(A7),"",VLOOKUP(A7,'[1]Stadteinkauf'!$A$22:$B$29,2))</f>
        <v>Pizza Salami</v>
      </c>
      <c r="C7">
        <v>2</v>
      </c>
      <c r="D7" s="1">
        <f>IF(ISBLANK(A7),"",VLOOKUP(A7,'[1]Stadteinkauf'!$A$22:$D$29,4))</f>
        <v>1.99</v>
      </c>
      <c r="E7" s="32">
        <f t="shared" si="0"/>
        <v>3.98</v>
      </c>
      <c r="F7" s="1" t="str">
        <f>IF(ISBLANK(A7),"",VLOOKUP(A7,'[1]Stadteinkauf'!$A$22:$C$29,3))</f>
        <v>Norma</v>
      </c>
      <c r="G7" t="s">
        <v>48</v>
      </c>
    </row>
    <row r="8" spans="1:7" ht="15">
      <c r="A8">
        <v>21</v>
      </c>
      <c r="B8" t="str">
        <f>IF(ISBLANK(A8),"",VLOOKUP(A8,'[1]Stadteinkauf'!$A$22:$B$29,2))</f>
        <v>Hänchenbrustfilet</v>
      </c>
      <c r="C8">
        <v>4</v>
      </c>
      <c r="D8" s="1">
        <f>IF(ISBLANK(A8),"",VLOOKUP(A8,'[1]Stadteinkauf'!$A$22:$D$29,4))</f>
        <v>2.19</v>
      </c>
      <c r="E8" s="32">
        <f t="shared" si="0"/>
        <v>8.76</v>
      </c>
      <c r="F8" s="1" t="str">
        <f>IF(ISBLANK(A8),"",VLOOKUP(A8,'[1]Stadteinkauf'!$A$22:$C$29,3))</f>
        <v>Norma</v>
      </c>
      <c r="G8" t="s">
        <v>48</v>
      </c>
    </row>
    <row r="9" spans="1:7" ht="15">
      <c r="A9">
        <v>22</v>
      </c>
      <c r="B9" t="str">
        <f>IF(ISBLANK(A9),"",VLOOKUP(A9,'[1]Stadteinkauf'!$A$22:$B$29,2))</f>
        <v>Thunfisch</v>
      </c>
      <c r="C9">
        <v>1</v>
      </c>
      <c r="D9" s="1">
        <f>IF(ISBLANK(A9),"",VLOOKUP(A9,'[1]Stadteinkauf'!$A$22:$D$29,4))</f>
        <v>0.59</v>
      </c>
      <c r="E9" s="32">
        <f t="shared" si="0"/>
        <v>0.59</v>
      </c>
      <c r="F9" s="1" t="str">
        <f>IF(ISBLANK(A9),"",VLOOKUP(A9,'[1]Stadteinkauf'!$A$22:$C$29,3))</f>
        <v>Rewe</v>
      </c>
      <c r="G9" t="s">
        <v>48</v>
      </c>
    </row>
    <row r="10" spans="1:7" ht="15">
      <c r="A10">
        <v>10</v>
      </c>
      <c r="B10" t="str">
        <f>IF(ISBLANK(A10),"",VLOOKUP(A10,'[1]Stadteinkauf'!$A$22:$B$29,2))</f>
        <v>Gesichtswasser</v>
      </c>
      <c r="C10">
        <v>1</v>
      </c>
      <c r="D10" s="1">
        <f>IF(ISBLANK(A10),"",VLOOKUP(A10,'[1]Stadteinkauf'!$A$22:$D$29,4))</f>
        <v>1.7</v>
      </c>
      <c r="E10" s="32">
        <f t="shared" si="0"/>
        <v>1.7</v>
      </c>
      <c r="F10" s="1" t="str">
        <f>IF(ISBLANK(A10),"",VLOOKUP(A10,'[1]Stadteinkauf'!$A$22:$C$29,3))</f>
        <v>Schlecker</v>
      </c>
      <c r="G10" t="s">
        <v>49</v>
      </c>
    </row>
    <row r="11" spans="1:7" ht="15">
      <c r="A11">
        <v>30</v>
      </c>
      <c r="B11" t="str">
        <f>IF(ISBLANK(A11),"",VLOOKUP(A11,'[1]Stadteinkauf'!$A$22:$B$29,2))</f>
        <v>Eistee</v>
      </c>
      <c r="C11">
        <v>5</v>
      </c>
      <c r="D11" s="1">
        <f>IF(ISBLANK(A11),"",VLOOKUP(A11,'[1]Stadteinkauf'!$A$22:$D$29,4))</f>
        <v>0.45</v>
      </c>
      <c r="E11" s="32">
        <f t="shared" si="0"/>
        <v>2.25</v>
      </c>
      <c r="F11" s="1" t="str">
        <f>IF(ISBLANK(A11),"",VLOOKUP(A11,'[1]Stadteinkauf'!$A$22:$C$29,3))</f>
        <v>Netto</v>
      </c>
      <c r="G11" t="s">
        <v>49</v>
      </c>
    </row>
    <row r="12" spans="1:7" ht="15">
      <c r="A12">
        <v>31</v>
      </c>
      <c r="B12" t="str">
        <f>IF(ISBLANK(A12),"",VLOOKUP(A12,'[1]Stadteinkauf'!$A$22:$B$29,2))</f>
        <v>Nussknacker</v>
      </c>
      <c r="C12">
        <v>5</v>
      </c>
      <c r="D12" s="1">
        <f>IF(ISBLANK(A12),"",VLOOKUP(A12,'[1]Stadteinkauf'!$A$22:$D$29,4))</f>
        <v>0.55</v>
      </c>
      <c r="E12" s="32">
        <f t="shared" si="0"/>
        <v>2.75</v>
      </c>
      <c r="F12" s="1" t="str">
        <f>IF(ISBLANK(A12),"",VLOOKUP(A12,'[1]Stadteinkauf'!$A$22:$C$29,3))</f>
        <v>Aldi</v>
      </c>
      <c r="G12" t="s">
        <v>49</v>
      </c>
    </row>
    <row r="13" spans="1:7" ht="15">
      <c r="A13">
        <v>40</v>
      </c>
      <c r="B13" t="str">
        <f>IF(ISBLANK(A13),"",VLOOKUP(A13,'[1]Stadteinkauf'!$A$22:$B$29,2))</f>
        <v>Sahne</v>
      </c>
      <c r="C13">
        <v>2</v>
      </c>
      <c r="D13" s="1">
        <f>IF(ISBLANK(A13),"",VLOOKUP(A13,'[1]Stadteinkauf'!$A$22:$D$29,4))</f>
        <v>0.37</v>
      </c>
      <c r="E13" s="32">
        <f t="shared" si="0"/>
        <v>0.74</v>
      </c>
      <c r="F13" s="1" t="str">
        <f>IF(ISBLANK(A13),"",VLOOKUP(A13,'[1]Stadteinkauf'!$A$22:$C$29,3))</f>
        <v>Rewe</v>
      </c>
      <c r="G13" t="s">
        <v>49</v>
      </c>
    </row>
    <row r="14" spans="1:7" ht="15">
      <c r="A14">
        <v>41</v>
      </c>
      <c r="B14" t="str">
        <f>IF(ISBLANK(A14),"",VLOOKUP(A14,'[1]Stadteinkauf'!$A$22:$B$29,2))</f>
        <v>Papirika-Sahnesoße</v>
      </c>
      <c r="C14">
        <v>1</v>
      </c>
      <c r="D14" s="1">
        <f>IF(ISBLANK(A14),"",VLOOKUP(A14,'[1]Stadteinkauf'!$A$22:$D$29,4))</f>
        <v>0.44</v>
      </c>
      <c r="E14" s="32">
        <f t="shared" si="0"/>
        <v>0.44</v>
      </c>
      <c r="F14" s="1" t="str">
        <f>IF(ISBLANK(A14),"",VLOOKUP(A14,'[1]Stadteinkauf'!$A$22:$C$29,3))</f>
        <v>Aldi</v>
      </c>
      <c r="G14" t="s">
        <v>49</v>
      </c>
    </row>
    <row r="15" spans="1:7" ht="15">
      <c r="A15">
        <v>20</v>
      </c>
      <c r="B15" t="str">
        <f>IF(ISBLANK(A15),"",VLOOKUP(A15,'[1]Stadteinkauf'!$A$22:$B$29,2))</f>
        <v>Pizza Salami</v>
      </c>
      <c r="C15">
        <v>3</v>
      </c>
      <c r="D15" s="1">
        <f>IF(ISBLANK(A15),"",VLOOKUP(A15,'[1]Stadteinkauf'!$A$22:$D$29,4))</f>
        <v>1.99</v>
      </c>
      <c r="E15" s="32">
        <f t="shared" si="0"/>
        <v>5.97</v>
      </c>
      <c r="F15" s="1" t="str">
        <f>IF(ISBLANK(A15),"",VLOOKUP(A15,'[1]Stadteinkauf'!$A$22:$C$29,3))</f>
        <v>Norma</v>
      </c>
      <c r="G15" t="s">
        <v>50</v>
      </c>
    </row>
    <row r="16" spans="1:7" ht="15">
      <c r="A16">
        <v>21</v>
      </c>
      <c r="B16" t="str">
        <f>IF(ISBLANK(A16),"",VLOOKUP(A16,'[1]Stadteinkauf'!$A$22:$B$29,2))</f>
        <v>Hänchenbrustfilet</v>
      </c>
      <c r="C16">
        <v>1</v>
      </c>
      <c r="D16" s="1">
        <f>IF(ISBLANK(A16),"",VLOOKUP(A16,'[1]Stadteinkauf'!$A$22:$D$29,4))</f>
        <v>2.19</v>
      </c>
      <c r="E16" s="32">
        <f t="shared" si="0"/>
        <v>2.19</v>
      </c>
      <c r="F16" s="1" t="str">
        <f>IF(ISBLANK(A16),"",VLOOKUP(A16,'[1]Stadteinkauf'!$A$22:$C$29,3))</f>
        <v>Norma</v>
      </c>
      <c r="G16" t="s">
        <v>50</v>
      </c>
    </row>
    <row r="17" spans="1:7" ht="15">
      <c r="A17">
        <v>30</v>
      </c>
      <c r="B17" t="str">
        <f>IF(ISBLANK(A17),"",VLOOKUP(A17,'[1]Stadteinkauf'!$A$22:$B$29,2))</f>
        <v>Eistee</v>
      </c>
      <c r="C17">
        <v>1</v>
      </c>
      <c r="D17" s="1">
        <f>IF(ISBLANK(A17),"",VLOOKUP(A17,'[1]Stadteinkauf'!$A$22:$D$29,4))</f>
        <v>0.45</v>
      </c>
      <c r="E17" s="32">
        <f t="shared" si="0"/>
        <v>0.45</v>
      </c>
      <c r="F17" s="1" t="str">
        <f>IF(ISBLANK(A17),"",VLOOKUP(A17,'[1]Stadteinkauf'!$A$22:$C$29,3))</f>
        <v>Netto</v>
      </c>
      <c r="G17" t="s">
        <v>51</v>
      </c>
    </row>
    <row r="18" spans="1:7" ht="15">
      <c r="A18">
        <v>30</v>
      </c>
      <c r="B18" t="str">
        <f>IF(ISBLANK(A18),"",VLOOKUP(A18,'[1]Stadteinkauf'!$A$22:$B$29,2))</f>
        <v>Eistee</v>
      </c>
      <c r="C18">
        <v>15</v>
      </c>
      <c r="D18" s="1">
        <f>IF(ISBLANK(A18),"",VLOOKUP(A18,'[1]Stadteinkauf'!$A$22:$D$29,4))</f>
        <v>0.45</v>
      </c>
      <c r="E18" s="32">
        <f t="shared" si="0"/>
        <v>6.75</v>
      </c>
      <c r="F18" s="1" t="str">
        <f>IF(ISBLANK(A18),"",VLOOKUP(A18,'[1]Stadteinkauf'!$A$22:$C$29,3))</f>
        <v>Netto</v>
      </c>
      <c r="G18" t="s">
        <v>52</v>
      </c>
    </row>
    <row r="19" spans="1:7" ht="15">
      <c r="A19">
        <v>31</v>
      </c>
      <c r="B19" t="str">
        <f>IF(ISBLANK(A19),"",VLOOKUP(A19,'[1]Stadteinkauf'!$A$22:$B$29,2))</f>
        <v>Nussknacker</v>
      </c>
      <c r="C19">
        <v>10</v>
      </c>
      <c r="D19" s="1">
        <f>IF(ISBLANK(A19),"",VLOOKUP(A19,'[1]Stadteinkauf'!$A$22:$D$29,4))</f>
        <v>0.55</v>
      </c>
      <c r="E19" s="32">
        <f t="shared" si="0"/>
        <v>5.5</v>
      </c>
      <c r="F19" s="1" t="str">
        <f>IF(ISBLANK(A19),"",VLOOKUP(A19,'[1]Stadteinkauf'!$A$22:$C$29,3))</f>
        <v>Aldi</v>
      </c>
      <c r="G19" t="s">
        <v>52</v>
      </c>
    </row>
    <row r="20" spans="1:7" ht="15">
      <c r="A20">
        <v>40</v>
      </c>
      <c r="B20" t="str">
        <f>IF(ISBLANK(A20),"",VLOOKUP(A20,'[1]Stadteinkauf'!$A$22:$B$29,2))</f>
        <v>Sahne</v>
      </c>
      <c r="C20">
        <v>2</v>
      </c>
      <c r="D20" s="1">
        <f>IF(ISBLANK(A20),"",VLOOKUP(A20,'[1]Stadteinkauf'!$A$22:$D$29,4))</f>
        <v>0.37</v>
      </c>
      <c r="E20" s="32">
        <f t="shared" si="0"/>
        <v>0.74</v>
      </c>
      <c r="F20" s="1" t="str">
        <f>IF(ISBLANK(A20),"",VLOOKUP(A20,'[1]Stadteinkauf'!$A$22:$C$29,3))</f>
        <v>Rewe</v>
      </c>
      <c r="G20" t="s">
        <v>52</v>
      </c>
    </row>
    <row r="21" spans="1:7" ht="15">
      <c r="A21">
        <v>10</v>
      </c>
      <c r="B21" t="str">
        <f>IF(ISBLANK(A21),"",VLOOKUP(A21,'[1]Stadteinkauf'!$A$22:$B$29,2))</f>
        <v>Gesichtswasser</v>
      </c>
      <c r="C21">
        <v>1</v>
      </c>
      <c r="D21" s="1">
        <f>IF(ISBLANK(A21),"",VLOOKUP(A21,'[1]Stadteinkauf'!$A$22:$D$29,4))</f>
        <v>1.7</v>
      </c>
      <c r="E21" s="32">
        <f t="shared" si="0"/>
        <v>1.7</v>
      </c>
      <c r="F21" s="1" t="str">
        <f>IF(ISBLANK(A21),"",VLOOKUP(A21,'[1]Stadteinkauf'!$A$22:$C$29,3))</f>
        <v>Schlecker</v>
      </c>
      <c r="G21" t="s">
        <v>53</v>
      </c>
    </row>
    <row r="22" spans="1:7" ht="15">
      <c r="A22">
        <v>31</v>
      </c>
      <c r="B22" t="str">
        <f>IF(ISBLANK(A22),"",VLOOKUP(A22,'[1]Stadteinkauf'!$A$22:$B$29,2))</f>
        <v>Nussknacker</v>
      </c>
      <c r="C22">
        <v>1</v>
      </c>
      <c r="D22" s="1">
        <f>IF(ISBLANK(A22),"",VLOOKUP(A22,'[1]Stadteinkauf'!$A$22:$D$29,4))</f>
        <v>0.55</v>
      </c>
      <c r="E22" s="32">
        <f t="shared" si="0"/>
        <v>0.55</v>
      </c>
      <c r="F22" s="1" t="str">
        <f>IF(ISBLANK(A22),"",VLOOKUP(A22,'[1]Stadteinkauf'!$A$22:$C$29,3))</f>
        <v>Aldi</v>
      </c>
      <c r="G22" t="s">
        <v>53</v>
      </c>
    </row>
    <row r="23" spans="1:7" ht="15">
      <c r="A23">
        <v>22</v>
      </c>
      <c r="B23" t="str">
        <f>IF(ISBLANK(A23),"",VLOOKUP(A23,'[1]Stadteinkauf'!$A$22:$B$29,2))</f>
        <v>Thunfisch</v>
      </c>
      <c r="C23">
        <v>2</v>
      </c>
      <c r="D23" s="1">
        <f>IF(ISBLANK(A23),"",VLOOKUP(A23,'[1]Stadteinkauf'!$A$22:$D$29,4))</f>
        <v>0.59</v>
      </c>
      <c r="E23" s="32">
        <f t="shared" si="0"/>
        <v>1.18</v>
      </c>
      <c r="F23" s="1" t="str">
        <f>IF(ISBLANK(A23),"",VLOOKUP(A23,'[1]Stadteinkauf'!$A$22:$C$29,3))</f>
        <v>Rewe</v>
      </c>
      <c r="G23" t="s">
        <v>54</v>
      </c>
    </row>
    <row r="24" spans="1:7" ht="15">
      <c r="A24">
        <v>31</v>
      </c>
      <c r="B24" t="str">
        <f>IF(ISBLANK(A24),"",VLOOKUP(A24,'[1]Stadteinkauf'!$A$22:$B$29,2))</f>
        <v>Nussknacker</v>
      </c>
      <c r="C24">
        <v>4</v>
      </c>
      <c r="D24" s="1">
        <f>IF(ISBLANK(A24),"",VLOOKUP(A24,'[1]Stadteinkauf'!$A$22:$D$29,4))</f>
        <v>0.55</v>
      </c>
      <c r="E24" s="32">
        <f t="shared" si="0"/>
        <v>2.2</v>
      </c>
      <c r="F24" s="1" t="str">
        <f>IF(ISBLANK(A24),"",VLOOKUP(A24,'[1]Stadteinkauf'!$A$22:$C$29,3))</f>
        <v>Aldi</v>
      </c>
      <c r="G24" t="s">
        <v>54</v>
      </c>
    </row>
    <row r="25" spans="1:7" ht="15">
      <c r="A25">
        <v>41</v>
      </c>
      <c r="B25" t="str">
        <f>IF(ISBLANK(A25),"",VLOOKUP(A25,'[1]Stadteinkauf'!$A$22:$B$29,2))</f>
        <v>Papirika-Sahnesoße</v>
      </c>
      <c r="C25">
        <v>1</v>
      </c>
      <c r="D25" s="1">
        <f>IF(ISBLANK(A25),"",VLOOKUP(A25,'[1]Stadteinkauf'!$A$22:$D$29,4))</f>
        <v>0.44</v>
      </c>
      <c r="E25" s="32">
        <f t="shared" si="0"/>
        <v>0.44</v>
      </c>
      <c r="F25" s="1" t="str">
        <f>IF(ISBLANK(A25),"",VLOOKUP(A25,'[1]Stadteinkauf'!$A$22:$C$29,3))</f>
        <v>Aldi</v>
      </c>
      <c r="G25" t="s">
        <v>54</v>
      </c>
    </row>
    <row r="26" spans="1:7" ht="15">
      <c r="A26">
        <v>10</v>
      </c>
      <c r="B26" t="str">
        <f>IF(ISBLANK(A26),"",VLOOKUP(A26,'[1]Stadteinkauf'!$A$22:$B$29,2))</f>
        <v>Gesichtswasser</v>
      </c>
      <c r="C26">
        <v>1</v>
      </c>
      <c r="D26" s="1">
        <f>IF(ISBLANK(A26),"",VLOOKUP(A26,'[1]Stadteinkauf'!$A$22:$D$29,4))</f>
        <v>1.7</v>
      </c>
      <c r="E26" s="32">
        <f t="shared" si="0"/>
        <v>1.7</v>
      </c>
      <c r="F26" s="1" t="str">
        <f>IF(ISBLANK(A26),"",VLOOKUP(A26,'[1]Stadteinkauf'!$A$22:$C$29,3))</f>
        <v>Schlecker</v>
      </c>
      <c r="G26" t="s">
        <v>55</v>
      </c>
    </row>
    <row r="27" spans="1:7" ht="15">
      <c r="A27">
        <v>22</v>
      </c>
      <c r="B27" t="str">
        <f>IF(ISBLANK(A27),"",VLOOKUP(A27,'[1]Stadteinkauf'!$A$22:$B$29,2))</f>
        <v>Thunfisch</v>
      </c>
      <c r="C27">
        <v>1</v>
      </c>
      <c r="D27" s="1">
        <f>IF(ISBLANK(A27),"",VLOOKUP(A27,'[1]Stadteinkauf'!$A$22:$D$29,4))</f>
        <v>0.59</v>
      </c>
      <c r="E27" s="32">
        <f t="shared" si="0"/>
        <v>0.59</v>
      </c>
      <c r="F27" s="1" t="str">
        <f>IF(ISBLANK(A27),"",VLOOKUP(A27,'[1]Stadteinkauf'!$A$22:$C$29,3))</f>
        <v>Rewe</v>
      </c>
      <c r="G27" t="s">
        <v>55</v>
      </c>
    </row>
    <row r="28" spans="1:7" ht="15">
      <c r="A28">
        <v>30</v>
      </c>
      <c r="B28" t="str">
        <f>IF(ISBLANK(A28),"",VLOOKUP(A28,'[1]Stadteinkauf'!$A$22:$B$29,2))</f>
        <v>Eistee</v>
      </c>
      <c r="C28">
        <v>5</v>
      </c>
      <c r="D28" s="1">
        <f>IF(ISBLANK(A28),"",VLOOKUP(A28,'[1]Stadteinkauf'!$A$22:$D$29,4))</f>
        <v>0.45</v>
      </c>
      <c r="E28" s="32">
        <f t="shared" si="0"/>
        <v>2.25</v>
      </c>
      <c r="F28" s="1" t="str">
        <f>IF(ISBLANK(A28),"",VLOOKUP(A28,'[1]Stadteinkauf'!$A$22:$C$29,3))</f>
        <v>Netto</v>
      </c>
      <c r="G28" t="s">
        <v>55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22.28125" style="0" customWidth="1"/>
    <col min="2" max="2" width="20.28125" style="0" customWidth="1"/>
    <col min="3" max="3" width="23.421875" style="0" bestFit="1" customWidth="1"/>
    <col min="4" max="4" width="23.421875" style="0" customWidth="1"/>
    <col min="5" max="5" width="22.57421875" style="0" customWidth="1"/>
  </cols>
  <sheetData>
    <row r="1" spans="1:3" ht="26.25">
      <c r="A1" s="40" t="s">
        <v>62</v>
      </c>
      <c r="B1" s="40"/>
      <c r="C1" s="40"/>
    </row>
    <row r="3" ht="15">
      <c r="B3" s="29" t="s">
        <v>58</v>
      </c>
    </row>
    <row r="4" spans="1:3" ht="15">
      <c r="A4" s="29" t="s">
        <v>56</v>
      </c>
      <c r="B4" t="s">
        <v>59</v>
      </c>
      <c r="C4" t="s">
        <v>61</v>
      </c>
    </row>
    <row r="5" spans="1:3" ht="15">
      <c r="A5" s="30" t="s">
        <v>36</v>
      </c>
      <c r="B5" s="28">
        <v>36</v>
      </c>
      <c r="C5" s="33">
        <v>16.2</v>
      </c>
    </row>
    <row r="6" spans="1:3" ht="15">
      <c r="A6" s="31" t="s">
        <v>37</v>
      </c>
      <c r="B6" s="28">
        <v>36</v>
      </c>
      <c r="C6" s="33">
        <v>16.2</v>
      </c>
    </row>
    <row r="7" spans="1:3" ht="15">
      <c r="A7" s="30" t="s">
        <v>29</v>
      </c>
      <c r="B7" s="28">
        <v>5</v>
      </c>
      <c r="C7" s="33">
        <v>8.5</v>
      </c>
    </row>
    <row r="8" spans="1:3" ht="15">
      <c r="A8" s="31" t="s">
        <v>30</v>
      </c>
      <c r="B8" s="28">
        <v>5</v>
      </c>
      <c r="C8" s="33">
        <v>8.5</v>
      </c>
    </row>
    <row r="9" spans="1:3" ht="15">
      <c r="A9" s="30" t="s">
        <v>33</v>
      </c>
      <c r="B9" s="28">
        <v>5</v>
      </c>
      <c r="C9" s="33">
        <v>10.95</v>
      </c>
    </row>
    <row r="10" spans="1:3" ht="15">
      <c r="A10" s="31" t="s">
        <v>32</v>
      </c>
      <c r="B10" s="28">
        <v>5</v>
      </c>
      <c r="C10" s="33">
        <v>10.95</v>
      </c>
    </row>
    <row r="11" spans="1:3" ht="15">
      <c r="A11" s="30" t="s">
        <v>38</v>
      </c>
      <c r="B11" s="28">
        <v>20</v>
      </c>
      <c r="C11" s="33">
        <v>11</v>
      </c>
    </row>
    <row r="12" spans="1:3" ht="15">
      <c r="A12" s="31" t="s">
        <v>39</v>
      </c>
      <c r="B12" s="28">
        <v>20</v>
      </c>
      <c r="C12" s="33">
        <v>11</v>
      </c>
    </row>
    <row r="13" spans="1:3" ht="15">
      <c r="A13" s="30" t="s">
        <v>41</v>
      </c>
      <c r="B13" s="28">
        <v>2</v>
      </c>
      <c r="C13" s="33">
        <v>0.88</v>
      </c>
    </row>
    <row r="14" spans="1:3" ht="15">
      <c r="A14" s="31" t="s">
        <v>39</v>
      </c>
      <c r="B14" s="28">
        <v>2</v>
      </c>
      <c r="C14" s="33">
        <v>0.88</v>
      </c>
    </row>
    <row r="15" spans="1:3" ht="15">
      <c r="A15" s="30" t="s">
        <v>31</v>
      </c>
      <c r="B15" s="28">
        <v>5</v>
      </c>
      <c r="C15" s="33">
        <v>9.95</v>
      </c>
    </row>
    <row r="16" spans="1:3" ht="15">
      <c r="A16" s="31" t="s">
        <v>32</v>
      </c>
      <c r="B16" s="28">
        <v>5</v>
      </c>
      <c r="C16" s="33">
        <v>9.95</v>
      </c>
    </row>
    <row r="17" spans="1:3" ht="15">
      <c r="A17" s="30" t="s">
        <v>40</v>
      </c>
      <c r="B17" s="28">
        <v>4</v>
      </c>
      <c r="C17" s="33">
        <v>1.48</v>
      </c>
    </row>
    <row r="18" spans="1:3" ht="15">
      <c r="A18" s="31" t="s">
        <v>35</v>
      </c>
      <c r="B18" s="28">
        <v>4</v>
      </c>
      <c r="C18" s="33">
        <v>1.48</v>
      </c>
    </row>
    <row r="19" spans="1:3" ht="15">
      <c r="A19" s="30" t="s">
        <v>34</v>
      </c>
      <c r="B19" s="28">
        <v>6</v>
      </c>
      <c r="C19" s="33">
        <v>3.54</v>
      </c>
    </row>
    <row r="20" spans="1:3" ht="15">
      <c r="A20" s="31" t="s">
        <v>35</v>
      </c>
      <c r="B20" s="28">
        <v>6</v>
      </c>
      <c r="C20" s="33">
        <v>3.54</v>
      </c>
    </row>
    <row r="21" spans="1:3" ht="15">
      <c r="A21" s="30" t="s">
        <v>57</v>
      </c>
      <c r="B21" s="28">
        <v>83</v>
      </c>
      <c r="C21" s="33">
        <v>62.5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22.28125" style="0" customWidth="1"/>
    <col min="2" max="3" width="23.421875" style="0" bestFit="1" customWidth="1"/>
  </cols>
  <sheetData>
    <row r="1" spans="1:2" ht="26.25">
      <c r="A1" s="40" t="s">
        <v>63</v>
      </c>
      <c r="B1" s="40"/>
    </row>
    <row r="3" spans="1:2" ht="15">
      <c r="A3" s="29" t="s">
        <v>56</v>
      </c>
      <c r="B3" t="s">
        <v>61</v>
      </c>
    </row>
    <row r="4" spans="1:2" ht="15">
      <c r="A4" s="30" t="s">
        <v>50</v>
      </c>
      <c r="B4" s="33">
        <v>8.16</v>
      </c>
    </row>
    <row r="5" spans="1:2" ht="15">
      <c r="A5" s="30" t="s">
        <v>47</v>
      </c>
      <c r="B5" s="33">
        <v>9.08</v>
      </c>
    </row>
    <row r="6" spans="1:2" ht="15">
      <c r="A6" s="30" t="s">
        <v>49</v>
      </c>
      <c r="B6" s="33">
        <v>7.88</v>
      </c>
    </row>
    <row r="7" spans="1:2" ht="15">
      <c r="A7" s="30" t="s">
        <v>51</v>
      </c>
      <c r="B7" s="33">
        <v>0.45</v>
      </c>
    </row>
    <row r="8" spans="1:2" ht="15">
      <c r="A8" s="30" t="s">
        <v>52</v>
      </c>
      <c r="B8" s="33">
        <v>12.99</v>
      </c>
    </row>
    <row r="9" spans="1:2" ht="15">
      <c r="A9" s="30" t="s">
        <v>53</v>
      </c>
      <c r="B9" s="33">
        <v>2.25</v>
      </c>
    </row>
    <row r="10" spans="1:2" ht="15">
      <c r="A10" s="30" t="s">
        <v>55</v>
      </c>
      <c r="B10" s="33">
        <v>4.54</v>
      </c>
    </row>
    <row r="11" spans="1:2" ht="15">
      <c r="A11" s="30" t="s">
        <v>48</v>
      </c>
      <c r="B11" s="33">
        <v>13.33</v>
      </c>
    </row>
    <row r="12" spans="1:2" ht="15">
      <c r="A12" s="30" t="s">
        <v>54</v>
      </c>
      <c r="B12" s="33">
        <v>3.82</v>
      </c>
    </row>
    <row r="13" spans="1:2" ht="15">
      <c r="A13" s="30" t="s">
        <v>57</v>
      </c>
      <c r="B13" s="33">
        <v>62.5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frangosa</dc:creator>
  <cp:keywords/>
  <dc:description/>
  <cp:lastModifiedBy>Walter Kotschate</cp:lastModifiedBy>
  <cp:lastPrinted>2010-08-16T11:28:33Z</cp:lastPrinted>
  <dcterms:created xsi:type="dcterms:W3CDTF">2010-08-13T11:40:29Z</dcterms:created>
  <dcterms:modified xsi:type="dcterms:W3CDTF">2010-11-17T22:03:13Z</dcterms:modified>
  <cp:category/>
  <cp:version/>
  <cp:contentType/>
  <cp:contentStatus/>
</cp:coreProperties>
</file>